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arris\OneDrive - Hometown Equity Mortgage\"/>
    </mc:Choice>
  </mc:AlternateContent>
  <xr:revisionPtr revIDLastSave="0" documentId="13_ncr:1_{7FBD46E0-AB94-4B61-B5BE-92A1FF698AF6}" xr6:coauthVersionLast="47" xr6:coauthVersionMax="47" xr10:uidLastSave="{00000000-0000-0000-0000-000000000000}"/>
  <bookViews>
    <workbookView xWindow="28680" yWindow="-120" windowWidth="29040" windowHeight="15840" xr2:uid="{062F2A68-239B-4805-94C6-2F5C6310741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" l="1"/>
  <c r="C8" i="1"/>
  <c r="C19" i="1"/>
  <c r="C9" i="1"/>
  <c r="C10" i="1" s="1"/>
  <c r="G19" i="1" l="1" a="1"/>
  <c r="G19" i="1" s="1"/>
  <c r="E22" i="1" s="1"/>
  <c r="C1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<sst xmlns="http://schemas.openxmlformats.org/spreadsheetml/2006/main" count="38" uniqueCount="36">
  <si>
    <t>term</t>
  </si>
  <si>
    <t>fix or arm</t>
  </si>
  <si>
    <t>Margin</t>
  </si>
  <si>
    <t>IO term</t>
  </si>
  <si>
    <t>Arm</t>
  </si>
  <si>
    <t>Fix</t>
  </si>
  <si>
    <t>Rate</t>
  </si>
  <si>
    <t>Fix or Arm</t>
  </si>
  <si>
    <t>Index</t>
  </si>
  <si>
    <t>IO Term</t>
  </si>
  <si>
    <t>Term</t>
  </si>
  <si>
    <t>Full Am</t>
  </si>
  <si>
    <t>Fully indexed</t>
  </si>
  <si>
    <t>Higher of ful/note</t>
  </si>
  <si>
    <t>Loan Amount</t>
  </si>
  <si>
    <t>Taxes</t>
  </si>
  <si>
    <t>Insurance</t>
  </si>
  <si>
    <t>HOA</t>
  </si>
  <si>
    <t>How much rent does my borrower need to NONI?</t>
  </si>
  <si>
    <t>Fully Indexed</t>
  </si>
  <si>
    <t>PITIA Payment</t>
  </si>
  <si>
    <t xml:space="preserve">ITIA Payment   </t>
  </si>
  <si>
    <t>Instructions:</t>
  </si>
  <si>
    <t>1)  Input interest rate</t>
  </si>
  <si>
    <t>2) Select Fixed Rate or ARM</t>
  </si>
  <si>
    <t xml:space="preserve">3) If the loan is interest only, select the IO term (in months). If it is not interest only, select "0" </t>
  </si>
  <si>
    <t>4) Input loan amount</t>
  </si>
  <si>
    <t>5) Input Taxes (this would include Mello-Roos, if applicable)</t>
  </si>
  <si>
    <t>6) Input Insurance</t>
  </si>
  <si>
    <t>7) Input HOA (If applicable)</t>
  </si>
  <si>
    <t>Gross Rent</t>
  </si>
  <si>
    <t>DSCR =</t>
  </si>
  <si>
    <t>8) Enter Gross rent</t>
  </si>
  <si>
    <t>9) Determine if loan qualifies for "NONI" or "NearNONI"</t>
  </si>
  <si>
    <t>10) Include Calculator with your submission</t>
  </si>
  <si>
    <t>***Used for DSCR calculations only***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</si>
</sst>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0.0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0" xfId="0" applyProtection="1">
      <protection hidden="1"/>
    </xf>
    <xf numFmtId="0" fontId="5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4" fillId="0" borderId="0" xfId="0" applyFont="1" applyProtection="1">
      <protection hidden="1"/>
    </xf>
    <xf numFmtId="0" fontId="0" fillId="0" borderId="2" xfId="0" applyBorder="1" applyProtection="1">
      <protection locked="0" hidden="1"/>
    </xf>
    <xf numFmtId="0" fontId="0" fillId="0" borderId="4" xfId="0" applyBorder="1" applyProtection="1">
      <protection locked="0" hidden="1"/>
    </xf>
    <xf numFmtId="2" fontId="0" fillId="0" borderId="4" xfId="0" applyNumberFormat="1" applyBorder="1" applyProtection="1">
      <protection locked="0" hidden="1"/>
    </xf>
    <xf numFmtId="44" fontId="0" fillId="0" borderId="4" xfId="1" applyFont="1" applyBorder="1" applyProtection="1">
      <protection locked="0" hidden="1"/>
    </xf>
    <xf numFmtId="44" fontId="0" fillId="0" borderId="6" xfId="1" applyFont="1" applyBorder="1" applyProtection="1">
      <protection locked="0" hidden="1"/>
    </xf>
    <xf numFmtId="0" fontId="2" fillId="2" borderId="1" xfId="0" applyFont="1" applyFill="1" applyBorder="1" applyProtection="1">
      <protection hidden="1"/>
    </xf>
    <xf numFmtId="0" fontId="2" fillId="2" borderId="3" xfId="0" applyFont="1" applyFill="1" applyBorder="1" applyProtection="1">
      <protection hidden="1"/>
    </xf>
    <xf numFmtId="0" fontId="2" fillId="3" borderId="3" xfId="0" applyFont="1" applyFill="1" applyBorder="1" applyProtection="1">
      <protection hidden="1"/>
    </xf>
    <xf numFmtId="0" fontId="2" fillId="2" borderId="5" xfId="0" applyFont="1" applyFill="1" applyBorder="1" applyProtection="1">
      <protection hidden="1"/>
    </xf>
    <xf numFmtId="0" fontId="2" fillId="2" borderId="11" xfId="0" applyFont="1" applyFill="1" applyBorder="1" applyProtection="1">
      <protection hidden="1"/>
    </xf>
    <xf numFmtId="44" fontId="2" fillId="2" borderId="12" xfId="1" applyFont="1" applyFill="1" applyBorder="1" applyProtection="1">
      <protection hidden="1"/>
    </xf>
    <xf numFmtId="0" fontId="2" fillId="2" borderId="9" xfId="0" applyFont="1" applyFill="1" applyBorder="1" applyProtection="1">
      <protection hidden="1"/>
    </xf>
    <xf numFmtId="44" fontId="2" fillId="2" borderId="10" xfId="1" applyFont="1" applyFill="1" applyBorder="1" applyProtection="1">
      <protection hidden="1"/>
    </xf>
    <xf numFmtId="0" fontId="2" fillId="2" borderId="7" xfId="0" applyFont="1" applyFill="1" applyBorder="1" applyProtection="1">
      <protection hidden="1"/>
    </xf>
    <xf numFmtId="44" fontId="2" fillId="2" borderId="8" xfId="1" applyFont="1" applyFill="1" applyBorder="1" applyProtection="1">
      <protection hidden="1"/>
    </xf>
    <xf numFmtId="0" fontId="4" fillId="0" borderId="0" xfId="0" applyFont="1" applyFill="1" applyProtection="1">
      <protection hidden="1"/>
    </xf>
    <xf numFmtId="44" fontId="4" fillId="0" borderId="0" xfId="1" applyFont="1" applyFill="1" applyProtection="1">
      <protection hidden="1"/>
    </xf>
    <xf numFmtId="0" fontId="2" fillId="4" borderId="13" xfId="0" applyFont="1" applyFill="1" applyBorder="1" applyProtection="1">
      <protection hidden="1"/>
    </xf>
    <xf numFmtId="44" fontId="2" fillId="4" borderId="14" xfId="1" applyFont="1" applyFill="1" applyBorder="1" applyProtection="1">
      <protection locked="0" hidden="1"/>
    </xf>
    <xf numFmtId="0" fontId="7" fillId="0" borderId="0" xfId="0" applyFont="1" applyProtection="1">
      <protection hidden="1"/>
    </xf>
    <xf numFmtId="0" fontId="6" fillId="0" borderId="7" xfId="0" applyFont="1" applyFill="1" applyBorder="1" applyAlignment="1" applyProtection="1">
      <alignment horizontal="right" vertical="center"/>
      <protection hidden="1"/>
    </xf>
    <xf numFmtId="0" fontId="6" fillId="0" borderId="15" xfId="0" applyFont="1" applyFill="1" applyBorder="1" applyAlignment="1" applyProtection="1">
      <alignment horizontal="right" vertical="center"/>
      <protection hidden="1"/>
    </xf>
    <xf numFmtId="0" fontId="6" fillId="0" borderId="11" xfId="0" applyFont="1" applyFill="1" applyBorder="1" applyAlignment="1" applyProtection="1">
      <alignment horizontal="right" vertical="center"/>
      <protection hidden="1"/>
    </xf>
    <xf numFmtId="0" fontId="6" fillId="0" borderId="16" xfId="0" applyFont="1" applyFill="1" applyBorder="1" applyAlignment="1" applyProtection="1">
      <alignment horizontal="right" vertical="center"/>
      <protection hidden="1"/>
    </xf>
    <xf numFmtId="164" fontId="6" fillId="0" borderId="8" xfId="0" applyNumberFormat="1" applyFont="1" applyFill="1" applyBorder="1" applyAlignment="1" applyProtection="1">
      <alignment horizontal="center" vertical="center"/>
      <protection hidden="1"/>
    </xf>
    <xf numFmtId="164" fontId="6" fillId="0" borderId="12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/>
      <protection hidden="1"/>
    </xf>
  </cellXfs>
  <cellStyles count="2">
    <cellStyle name="Currency" xfId="1" builtinId="4"/>
    <cellStyle name="Normal" xfId="0" builtinId="0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523875</xdr:colOff>
      <xdr:row>2</xdr:row>
      <xdr:rowOff>38100</xdr:rowOff>
    </xdr:from>
    <xdr:to>
      <xdr:col>6</xdr:col>
      <xdr:colOff>104775</xdr:colOff>
      <xdr:row>14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E5DB33-7581-4CF4-B537-5B95BF1949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428625"/>
          <a:ext cx="1409700" cy="1476375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323850</xdr:colOff>
      <xdr:row>1</xdr:row>
      <xdr:rowOff>19050</xdr:rowOff>
    </xdr:from>
    <xdr:to>
      <xdr:col>5</xdr:col>
      <xdr:colOff>287341</xdr:colOff>
      <xdr:row>2</xdr:row>
      <xdr:rowOff>219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7A46CD6-1239-4415-AE32-75BEBB7BD5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33775" y="219075"/>
          <a:ext cx="573091" cy="17166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0C45A-5D20-414E-A3A1-D2DB5A767D03}">
  <dimension ref="B1:M37"/>
  <sheetViews>
    <sheetView showGridLines="0" tabSelected="1" workbookViewId="0">
      <selection activeCell="Q20" sqref="Q20"/>
    </sheetView>
  </sheetViews>
  <sheetFormatPr defaultRowHeight="15" x14ac:dyDescent="0.25"/>
  <cols>
    <col min="1" max="1" width="9.140625" style="1"/>
    <col min="2" max="2" width="17.28515625" style="1" bestFit="1" customWidth="1"/>
    <col min="3" max="3" width="12.5703125" style="1" bestFit="1" customWidth="1"/>
    <col min="4" max="8" width="9.140625" style="1"/>
    <col min="9" max="14" width="0" style="1" hidden="1" customWidth="1"/>
    <col min="15" max="16384" width="9.140625" style="1"/>
  </cols>
  <sheetData>
    <row r="1" spans="2:13" ht="15.75" thickBot="1" x14ac:dyDescent="0.3">
      <c r="J1" s="1" t="s">
        <v>0</v>
      </c>
      <c r="K1" s="1" t="s">
        <v>1</v>
      </c>
      <c r="L1" s="1" t="s">
        <v>2</v>
      </c>
      <c r="M1" s="1" t="s">
        <v>3</v>
      </c>
    </row>
    <row r="2" spans="2:13" x14ac:dyDescent="0.25">
      <c r="B2" s="10" t="s">
        <v>6</v>
      </c>
      <c r="C2" s="5">
        <v>4.5</v>
      </c>
      <c r="J2" s="1">
        <v>360</v>
      </c>
      <c r="K2" s="1" t="s">
        <v>4</v>
      </c>
      <c r="L2" s="1">
        <v>3.5</v>
      </c>
      <c r="M2" s="1">
        <v>0</v>
      </c>
    </row>
    <row r="3" spans="2:13" x14ac:dyDescent="0.25">
      <c r="B3" s="11" t="s">
        <v>7</v>
      </c>
      <c r="C3" s="6" t="s">
        <v>5</v>
      </c>
      <c r="J3" s="1">
        <v>480</v>
      </c>
      <c r="K3" s="1" t="s">
        <v>5</v>
      </c>
      <c r="L3" s="1">
        <v>4</v>
      </c>
      <c r="M3" s="1">
        <v>120</v>
      </c>
    </row>
    <row r="4" spans="2:13" hidden="1" x14ac:dyDescent="0.25">
      <c r="B4" s="11" t="s">
        <v>2</v>
      </c>
      <c r="C4" s="7">
        <v>6</v>
      </c>
      <c r="L4" s="1">
        <v>4.5</v>
      </c>
    </row>
    <row r="5" spans="2:13" hidden="1" x14ac:dyDescent="0.25">
      <c r="B5" s="11" t="s">
        <v>8</v>
      </c>
      <c r="C5" s="7">
        <v>3</v>
      </c>
      <c r="L5" s="1">
        <v>5</v>
      </c>
    </row>
    <row r="6" spans="2:13" x14ac:dyDescent="0.25">
      <c r="B6" s="11" t="s">
        <v>9</v>
      </c>
      <c r="C6" s="6">
        <v>0</v>
      </c>
      <c r="L6" s="1">
        <v>5.5</v>
      </c>
    </row>
    <row r="7" spans="2:13" x14ac:dyDescent="0.25">
      <c r="B7" s="11" t="s">
        <v>10</v>
      </c>
      <c r="C7" s="6">
        <v>360</v>
      </c>
      <c r="L7" s="1">
        <v>6</v>
      </c>
    </row>
    <row r="8" spans="2:13" hidden="1" x14ac:dyDescent="0.25">
      <c r="B8" s="12" t="s">
        <v>11</v>
      </c>
      <c r="C8" s="6">
        <f>C7-C6</f>
        <v>360</v>
      </c>
    </row>
    <row r="9" spans="2:13" hidden="1" x14ac:dyDescent="0.25">
      <c r="B9" s="12" t="s">
        <v>12</v>
      </c>
      <c r="C9" s="6">
        <f>ROUND((C5+C4)*8,0)/8</f>
        <v>9</v>
      </c>
    </row>
    <row r="10" spans="2:13" hidden="1" x14ac:dyDescent="0.25">
      <c r="B10" s="12" t="s">
        <v>13</v>
      </c>
      <c r="C10" s="6">
        <f>MAX(C9,C2)</f>
        <v>9</v>
      </c>
    </row>
    <row r="11" spans="2:13" x14ac:dyDescent="0.25">
      <c r="B11" s="11" t="s">
        <v>14</v>
      </c>
      <c r="C11" s="8">
        <v>350000</v>
      </c>
    </row>
    <row r="12" spans="2:13" x14ac:dyDescent="0.25">
      <c r="B12" s="11" t="s">
        <v>15</v>
      </c>
      <c r="C12" s="8">
        <v>0</v>
      </c>
    </row>
    <row r="13" spans="2:13" x14ac:dyDescent="0.25">
      <c r="B13" s="11" t="s">
        <v>16</v>
      </c>
      <c r="C13" s="8">
        <v>0</v>
      </c>
    </row>
    <row r="14" spans="2:13" ht="15.75" thickBot="1" x14ac:dyDescent="0.3">
      <c r="B14" s="13" t="s">
        <v>17</v>
      </c>
      <c r="C14" s="9">
        <v>0</v>
      </c>
    </row>
    <row r="16" spans="2:13" ht="18.75" x14ac:dyDescent="0.3">
      <c r="B16" s="2" t="s">
        <v>18</v>
      </c>
    </row>
    <row r="17" spans="2:7" ht="15.75" thickBot="1" x14ac:dyDescent="0.3"/>
    <row r="18" spans="2:7" hidden="1" x14ac:dyDescent="0.25">
      <c r="B18" s="18" t="s">
        <v>19</v>
      </c>
      <c r="C18" s="19">
        <f>IF($C$3="Fix",(PMT($C$2/100/12,$C$7,$C$11))*-1+SUM($C$12:$C$14),IF(C3="arm",(PMT($C$10/100/12,$C$8,$C$11))*-1+SUM($C$12:$C$14)))</f>
        <v>1773.3985843905825</v>
      </c>
    </row>
    <row r="19" spans="2:7" x14ac:dyDescent="0.25">
      <c r="B19" s="16" t="s">
        <v>20</v>
      </c>
      <c r="C19" s="17">
        <f>IF(C6=120,"",PMT($C$2/100/12,$C$7,$C$11,0)*-1+SUM(C12:C14))</f>
        <v>1773.3985843905825</v>
      </c>
      <c r="E19" s="25" t="s">
        <v>31</v>
      </c>
      <c r="F19" s="26"/>
      <c r="G19" s="29" cm="1">
        <f t="array" ref="G19">_xlfn.IFS(C19="",C22/C20,C20="",C22/C19)</f>
        <v>1.4097225643490121</v>
      </c>
    </row>
    <row r="20" spans="2:7" ht="15.75" thickBot="1" x14ac:dyDescent="0.3">
      <c r="B20" s="14" t="s">
        <v>21</v>
      </c>
      <c r="C20" s="15" t="str">
        <f>IF(C6=0,"",C11*C2/12/100+SUM(C12:C14))</f>
        <v/>
      </c>
      <c r="E20" s="27"/>
      <c r="F20" s="28"/>
      <c r="G20" s="30"/>
    </row>
    <row r="21" spans="2:7" ht="15.75" thickBot="1" x14ac:dyDescent="0.3"/>
    <row r="22" spans="2:7" ht="15.75" thickBot="1" x14ac:dyDescent="0.3">
      <c r="B22" s="22" t="s">
        <v>30</v>
      </c>
      <c r="C22" s="23">
        <v>2500</v>
      </c>
      <c r="E22" s="31" t="str">
        <f>IF(G19&gt;=1,"Qualifies for NONI","Qualifies for NearNONI")</f>
        <v>Qualifies for NONI</v>
      </c>
      <c r="F22" s="31"/>
      <c r="G22" s="31"/>
    </row>
    <row r="23" spans="2:7" x14ac:dyDescent="0.25">
      <c r="B23" s="20"/>
      <c r="C23" s="21"/>
    </row>
    <row r="25" spans="2:7" x14ac:dyDescent="0.25">
      <c r="B25" s="3" t="s">
        <v>22</v>
      </c>
    </row>
    <row r="26" spans="2:7" x14ac:dyDescent="0.25">
      <c r="B26" s="4" t="s">
        <v>23</v>
      </c>
    </row>
    <row r="27" spans="2:7" x14ac:dyDescent="0.25">
      <c r="B27" s="4" t="s">
        <v>24</v>
      </c>
    </row>
    <row r="28" spans="2:7" x14ac:dyDescent="0.25">
      <c r="B28" s="4" t="s">
        <v>25</v>
      </c>
    </row>
    <row r="29" spans="2:7" x14ac:dyDescent="0.25">
      <c r="B29" s="4" t="s">
        <v>26</v>
      </c>
    </row>
    <row r="30" spans="2:7" x14ac:dyDescent="0.25">
      <c r="B30" s="4" t="s">
        <v>27</v>
      </c>
    </row>
    <row r="31" spans="2:7" x14ac:dyDescent="0.25">
      <c r="B31" s="4" t="s">
        <v>28</v>
      </c>
    </row>
    <row r="32" spans="2:7" x14ac:dyDescent="0.25">
      <c r="B32" s="4" t="s">
        <v>29</v>
      </c>
    </row>
    <row r="33" spans="2:2" x14ac:dyDescent="0.25">
      <c r="B33" s="1" t="s">
        <v>32</v>
      </c>
    </row>
    <row r="34" spans="2:2" x14ac:dyDescent="0.25">
      <c r="B34" s="1" t="s">
        <v>33</v>
      </c>
    </row>
    <row r="35" spans="2:2" x14ac:dyDescent="0.25">
      <c r="B35" s="1" t="s">
        <v>34</v>
      </c>
    </row>
    <row r="37" spans="2:2" x14ac:dyDescent="0.25">
      <c r="B37" s="24" t="s">
        <v>35</v>
      </c>
    </row>
  </sheetData>
  <sheetProtection algorithmName="SHA-512" hashValue="GvlxW9Hn5dRC/DGbXyIIlrx9L4RBPgsvpIuftL8B7BAdHJXhr8hPw9riX1lnKDvWFyvw87no73QD5DVUXPnckQ==" saltValue="OUJEtPzkPBV4kss9jP34ww==" spinCount="100000" sheet="1" objects="1" scenarios="1"/>
  <mergeCells count="3">
    <mergeCell ref="E19:F20"/>
    <mergeCell ref="G19:G20"/>
    <mergeCell ref="E22:G22"/>
  </mergeCells>
  <conditionalFormatting sqref="E22:G22">
    <cfRule type="containsText" dxfId="1" priority="1" operator="containsText" text="Qualifies for NearNONI">
      <formula>NOT(ISERROR(SEARCH("Qualifies for NearNONI",E22)))</formula>
    </cfRule>
  </conditionalFormatting>
  <dataValidations count="4">
    <dataValidation type="list" allowBlank="1" showInputMessage="1" showErrorMessage="1" sqref="C3" xr:uid="{02723734-D56A-4397-9AD1-5EBA2EC053F0}">
      <formula1>$K$2:$K$3</formula1>
    </dataValidation>
    <dataValidation type="list" allowBlank="1" showInputMessage="1" showErrorMessage="1" sqref="C4" xr:uid="{82CF3723-EF4D-45DC-933B-A0414E8F1312}">
      <formula1>$L$2:$L$7</formula1>
    </dataValidation>
    <dataValidation type="list" allowBlank="1" showInputMessage="1" showErrorMessage="1" sqref="C6" xr:uid="{C7305C7D-33B8-4208-830D-99079B0EB8A9}">
      <formula1>$M$2:$M$3</formula1>
    </dataValidation>
    <dataValidation type="list" allowBlank="1" showInputMessage="1" showErrorMessage="1" sqref="C7" xr:uid="{3157FCCB-D879-4C72-800B-B2CBC42CB915}">
      <formula1>$J$2:$J$3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" operator="containsText" id="{8801EED0-1AC3-47E9-B8AA-B21E7B7600A5}">
            <xm:f>NOT(ISERROR(SEARCH("Qualifies for NONI",E22)))</xm:f>
            <xm:f>"Qualifies for NONI"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E22:G22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B3340CC5FF3794BA61830DE0A04076F" ma:contentTypeVersion="13" ma:contentTypeDescription="Create a new document." ma:contentTypeScope="" ma:versionID="d09936fb4b308807af5cb3bb9d19c271">
  <xsd:schema xmlns:xsd="http://www.w3.org/2001/XMLSchema" xmlns:xs="http://www.w3.org/2001/XMLSchema" xmlns:p="http://schemas.microsoft.com/office/2006/metadata/properties" xmlns:ns2="6cc511d4-cbde-415a-99f8-890a4714ae14" xmlns:ns3="f3775b37-bc67-49b8-83da-37215924d918" targetNamespace="http://schemas.microsoft.com/office/2006/metadata/properties" ma:root="true" ma:fieldsID="426cb2073d91f2dbd6a340e26f94563b" ns2:_="" ns3:_="">
    <xsd:import namespace="6cc511d4-cbde-415a-99f8-890a4714ae14"/>
    <xsd:import namespace="f3775b37-bc67-49b8-83da-37215924d91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cc511d4-cbde-415a-99f8-890a4714ae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3775b37-bc67-49b8-83da-37215924d91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CCBA311-E308-42C2-A37D-574F769BD380}"/>
</file>

<file path=customXml/itemProps2.xml><?xml version="1.0" encoding="utf-8"?>
<ds:datastoreItem xmlns:ds="http://schemas.openxmlformats.org/officeDocument/2006/customXml" ds:itemID="{3E985549-590A-45ED-AEB2-D6BAA9974B9F}"/>
</file>

<file path=customXml/itemProps3.xml><?xml version="1.0" encoding="utf-8"?>
<ds:datastoreItem xmlns:ds="http://schemas.openxmlformats.org/officeDocument/2006/customXml" ds:itemID="{3666AFAD-8FE5-42E2-A847-F005626B379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Shane Harris</dc:creator>
  <cp:lastModifiedBy>Shane Harris</cp:lastModifiedBy>
  <dcterms:created xsi:type="dcterms:W3CDTF">2022-01-13T00:33:38Z</dcterms:created>
  <dcterms:modified xsi:type="dcterms:W3CDTF">2022-03-21T19:57:44Z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0x0101004B3340CC5FF3794BA61830DE0A04076F</vt:lpwstr>
  </property>
</Properties>
</file>